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05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<sst xmlns="http://schemas.openxmlformats.org/spreadsheetml/2006/main" count="44" uniqueCount="32">
  <si>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身長(cm)</t>
  </si>
  <si>
    <t>14才男子</t>
  </si>
  <si>
    <t>13才男子</t>
  </si>
  <si>
    <t>12才男子</t>
  </si>
  <si>
    <t>11才男子</t>
  </si>
  <si>
    <t>10才男子</t>
  </si>
  <si>
    <t>9才男子</t>
  </si>
  <si>
    <t>8才男子</t>
  </si>
  <si>
    <t>7才男子</t>
  </si>
  <si>
    <t>6才男子</t>
  </si>
  <si>
    <t>Rohrer=145</t>
  </si>
  <si>
    <t>Rohrer=115</t>
  </si>
  <si>
    <t>BMI=25</t>
  </si>
  <si>
    <t>BMI=22</t>
  </si>
  <si>
    <t>BMI=18.5</t>
  </si>
  <si>
    <t>BMI</t>
  </si>
  <si>
    <t>Rohrer</t>
  </si>
  <si>
    <t>a</t>
  </si>
  <si>
    <t>b</t>
  </si>
  <si>
    <t>6才女子</t>
  </si>
  <si>
    <t>7才女子</t>
  </si>
  <si>
    <t>8才女子</t>
  </si>
  <si>
    <t>9才女子</t>
  </si>
  <si>
    <t>10才女子</t>
  </si>
  <si>
    <t>11才女子</t>
  </si>
  <si>
    <t>12才女子</t>
  </si>
  <si>
    <t>13才女子</t>
  </si>
  <si>
    <t>14才女子</t>
  </si>
  <si>
    <t>a</t>
  </si>
  <si>
    <t>肥満度(%)</t>
  </si>
  <si>
    <t>男児</t>
  </si>
  <si>
    <t>女児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</si>
</sst>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BMI=18.5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Sheet1!$B$23:$B$33</c:f>
              <c:numCache/>
            </c:numRef>
          </c:yVal>
          <c:smooth val="0"/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BMI=22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Sheet1!$C$23:$C$33</c:f>
              <c:numCache/>
            </c:numRef>
          </c:yVal>
          <c:smooth val="0"/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BMI=25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Sheet1!$D$23:$D$33</c:f>
              <c:numCache/>
            </c:numRef>
          </c:yVal>
          <c:smooth val="0"/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Rohrer=115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Sheet1!$E$23:$E$33</c:f>
              <c:numCache/>
            </c:numRef>
          </c:yVal>
          <c:smooth val="0"/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Rohrer=145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Sheet1!$F$23:$F$33</c:f>
              <c:numCache/>
            </c:numRef>
          </c:yVal>
          <c:smooth val="0"/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6才女子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Sheet1!$G$23:$G$33</c:f>
              <c:numCache/>
            </c:numRef>
          </c:yVal>
          <c:smooth val="0"/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7才女子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Sheet1!$H$23:$H$33</c:f>
              <c:numCache/>
            </c:numRef>
          </c:yVal>
          <c:smooth val="0"/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8才女子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Sheet1!$I$23:$I$33</c:f>
              <c:numCache/>
            </c:numRef>
          </c:yVal>
          <c:smooth val="0"/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9才女子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Sheet1!$J$23:$J$33</c:f>
              <c:numCache/>
            </c:numRef>
          </c:yVal>
          <c:smooth val="0"/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10才女子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Sheet1!$K$23:$K$33</c:f>
              <c:numCache/>
            </c:numRef>
          </c:yVal>
          <c:smooth val="0"/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11才女子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Sheet1!$L$23:$L$33</c:f>
              <c:numCache/>
            </c:numRef>
          </c:yVal>
          <c:smooth val="0"/>
        </c:ser>
        <c:ser>
          <c:idx val="11"/>
          <c:order val="11"/>
          <c:tx>
            <c:strRef>
              <c:f>Sheet1!$M$22</c:f>
              <c:strCache>
                <c:ptCount val="1"/>
                <c:pt idx="0">
                  <c:v>12才女子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Sheet1!$M$23:$M$33</c:f>
              <c:numCache/>
            </c:numRef>
          </c:yVal>
          <c:smooth val="0"/>
        </c:ser>
        <c:ser>
          <c:idx val="12"/>
          <c:order val="12"/>
          <c:tx>
            <c:strRef>
              <c:f>Sheet1!$N$22</c:f>
              <c:strCache>
                <c:ptCount val="1"/>
                <c:pt idx="0">
                  <c:v>13才女子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Sheet1!$N$23:$N$33</c:f>
              <c:numCache/>
            </c:numRef>
          </c:yVal>
          <c:smooth val="0"/>
        </c:ser>
        <c:ser>
          <c:idx val="13"/>
          <c:order val="13"/>
          <c:tx>
            <c:strRef>
              <c:f>Sheet1!$O$22</c:f>
              <c:strCache>
                <c:ptCount val="1"/>
                <c:pt idx="0">
                  <c:v>14才女子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Sheet1!$A$23:$A$33</c:f>
              <c:numCache/>
            </c:numRef>
          </c:xVal>
          <c:yVal>
            <c:numRef>
              <c:f>Sheet1!$O$23:$O$33</c:f>
              <c:numCache/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200"/>
          <c:min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12944986"/>
        <c:crosses val="autoZero"/>
        <c:crossBetween val="midCat"/>
        <c:dispUnits/>
      </c:valAx>
      <c:valAx>
        <c:axId val="1294498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07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BMI=18.5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Sheet1!$B$6:$B$16</c:f>
              <c:numCache/>
            </c:numRef>
          </c:y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BMI=22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Sheet1!$C$6:$C$16</c:f>
              <c:numCache/>
            </c:numRef>
          </c:y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BMI=25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Sheet1!$D$6:$D$16</c:f>
              <c:numCache/>
            </c:numRef>
          </c:yVal>
          <c:smooth val="0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Rohrer=115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Sheet1!$E$6:$E$16</c:f>
              <c:numCache/>
            </c:numRef>
          </c:yVal>
          <c:smooth val="0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Rohrer=145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Sheet1!$F$6:$F$16</c:f>
              <c:numCache/>
            </c:numRef>
          </c:yVal>
          <c:smooth val="0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6才男子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Sheet1!$G$6:$G$16</c:f>
              <c:numCache/>
            </c:numRef>
          </c:yVal>
          <c:smooth val="0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7才男子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Sheet1!$H$6:$H$16</c:f>
              <c:numCache/>
            </c:numRef>
          </c:yVal>
          <c:smooth val="0"/>
        </c:ser>
        <c:ser>
          <c:idx val="7"/>
          <c:order val="7"/>
          <c:tx>
            <c:strRef>
              <c:f>Sheet1!$I$5</c:f>
              <c:strCache>
                <c:ptCount val="1"/>
                <c:pt idx="0">
                  <c:v>8才男子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Sheet1!$I$6:$I$16</c:f>
              <c:numCache/>
            </c:numRef>
          </c:yVal>
          <c:smooth val="0"/>
        </c:ser>
        <c:ser>
          <c:idx val="8"/>
          <c:order val="8"/>
          <c:tx>
            <c:strRef>
              <c:f>Sheet1!$J$5</c:f>
              <c:strCache>
                <c:ptCount val="1"/>
                <c:pt idx="0">
                  <c:v>9才男子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Sheet1!$J$6:$J$16</c:f>
              <c:numCache/>
            </c:numRef>
          </c:yVal>
          <c:smooth val="0"/>
        </c:ser>
        <c:ser>
          <c:idx val="9"/>
          <c:order val="9"/>
          <c:tx>
            <c:strRef>
              <c:f>Sheet1!$K$5</c:f>
              <c:strCache>
                <c:ptCount val="1"/>
                <c:pt idx="0">
                  <c:v>10才男子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Sheet1!$K$6:$K$16</c:f>
              <c:numCache/>
            </c:numRef>
          </c:yVal>
          <c:smooth val="0"/>
        </c:ser>
        <c:ser>
          <c:idx val="10"/>
          <c:order val="10"/>
          <c:tx>
            <c:strRef>
              <c:f>Sheet1!$L$5</c:f>
              <c:strCache>
                <c:ptCount val="1"/>
                <c:pt idx="0">
                  <c:v>11才男子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Sheet1!$L$6:$L$16</c:f>
              <c:numCache/>
            </c:numRef>
          </c:yVal>
          <c:smooth val="0"/>
        </c:ser>
        <c:ser>
          <c:idx val="11"/>
          <c:order val="11"/>
          <c:tx>
            <c:strRef>
              <c:f>Sheet1!$M$5</c:f>
              <c:strCache>
                <c:ptCount val="1"/>
                <c:pt idx="0">
                  <c:v>12才男子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Sheet1!$M$6:$M$16</c:f>
              <c:numCache/>
            </c:numRef>
          </c:yVal>
          <c:smooth val="0"/>
        </c:ser>
        <c:ser>
          <c:idx val="12"/>
          <c:order val="12"/>
          <c:tx>
            <c:strRef>
              <c:f>Sheet1!$N$5</c:f>
              <c:strCache>
                <c:ptCount val="1"/>
                <c:pt idx="0">
                  <c:v>13才男子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Sheet1!$N$6:$N$16</c:f>
              <c:numCache/>
            </c:numRef>
          </c:yVal>
          <c:smooth val="0"/>
        </c:ser>
        <c:ser>
          <c:idx val="13"/>
          <c:order val="13"/>
          <c:tx>
            <c:strRef>
              <c:f>Sheet1!$O$5</c:f>
              <c:strCache>
                <c:ptCount val="1"/>
                <c:pt idx="0">
                  <c:v>14才男子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Sheet1!$A$6:$A$16</c:f>
              <c:numCache/>
            </c:numRef>
          </c:xVal>
          <c:yVal>
            <c:numRef>
              <c:f>Sheet1!$O$6:$O$16</c:f>
              <c:numCache/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  <c:max val="200"/>
          <c:min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41910916"/>
        <c:crosses val="autoZero"/>
        <c:crossBetween val="midCat"/>
        <c:dispUnits/>
      </c:valAx>
      <c:valAx>
        <c:axId val="4191091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3960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Sheet1!$B$37:$B$42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Sheet1!$C$37:$C$42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Sheet1!$D$37:$D$42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Sheet1!$E$37:$E$42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Sheet1!$F$37:$F$42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Sheet1!$A$37:$A$42</c:f>
              <c:numCache/>
            </c:numRef>
          </c:xVal>
          <c:yVal>
            <c:numRef>
              <c:f>Sheet1!$G$37:$G$42</c:f>
              <c:numCache/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  <c:max val="80"/>
          <c:min val="-20"/>
        </c:scaling>
        <c:axPos val="b"/>
        <c:delete val="0"/>
        <c:numFmt formatCode="General" sourceLinked="1"/>
        <c:majorTickMark val="in"/>
        <c:minorTickMark val="none"/>
        <c:tickLblPos val="nextTo"/>
        <c:crossAx val="39341006"/>
        <c:crosses val="autoZero"/>
        <c:crossBetween val="midCat"/>
        <c:dispUnits/>
      </c:valAx>
      <c:valAx>
        <c:axId val="393410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53925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成長度判定曲線(男):W=0.00183*H*H-0.071*H+4.43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-20%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Sheet1!$B$57:$B$67</c:f>
              <c:numCache/>
            </c:numRef>
          </c:yVal>
          <c:smooth val="0"/>
        </c:ser>
        <c:ser>
          <c:idx val="1"/>
          <c:order val="1"/>
          <c:tx>
            <c:v>-15%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Sheet1!$C$57:$C$67</c:f>
              <c:numCache/>
            </c:numRef>
          </c:yVal>
          <c:smooth val="0"/>
        </c:ser>
        <c:ser>
          <c:idx val="2"/>
          <c:order val="2"/>
          <c:tx>
            <c:v>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Sheet1!$D$57:$D$67</c:f>
              <c:numCache/>
            </c:numRef>
          </c:yVal>
          <c:smooth val="0"/>
        </c:ser>
        <c:ser>
          <c:idx val="3"/>
          <c:order val="3"/>
          <c:tx>
            <c:v>+15%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Sheet1!$E$57:$E$67</c:f>
              <c:numCache/>
            </c:numRef>
          </c:yVal>
          <c:smooth val="0"/>
        </c:ser>
        <c:ser>
          <c:idx val="4"/>
          <c:order val="4"/>
          <c:tx>
            <c:v>+20%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Sheet1!$F$57:$F$67</c:f>
              <c:numCache/>
            </c:numRef>
          </c:yVal>
          <c:smooth val="0"/>
        </c:ser>
        <c:ser>
          <c:idx val="5"/>
          <c:order val="5"/>
          <c:tx>
            <c:v>+30%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Sheet1!$A$57:$A$67</c:f>
              <c:numCache/>
            </c:numRef>
          </c:xVal>
          <c:yVal>
            <c:numRef>
              <c:f>Sheet1!$G$57:$G$67</c:f>
              <c:numCache/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  <c:max val="120"/>
          <c:min val="70"/>
        </c:scaling>
        <c:axPos val="b"/>
        <c:delete val="0"/>
        <c:numFmt formatCode="General" sourceLinked="1"/>
        <c:majorTickMark val="in"/>
        <c:minorTickMark val="none"/>
        <c:tickLblPos val="nextTo"/>
        <c:crossAx val="32504888"/>
        <c:crosses val="autoZero"/>
        <c:crossBetween val="midCat"/>
        <c:dispUnits/>
      </c:valAx>
      <c:valAx>
        <c:axId val="32504888"/>
        <c:scaling>
          <c:orientation val="minMax"/>
          <c:max val="30"/>
          <c:min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24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成長度判定曲線(女):W=0.00234*H*H-0.157*H+7.71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-20%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Sheet1!$B$70:$B$80</c:f>
              <c:numCache/>
            </c:numRef>
          </c:yVal>
          <c:smooth val="0"/>
        </c:ser>
        <c:ser>
          <c:idx val="1"/>
          <c:order val="1"/>
          <c:tx>
            <c:v>-15%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Sheet1!$C$70:$C$80</c:f>
              <c:numCache/>
            </c:numRef>
          </c:yVal>
          <c:smooth val="0"/>
        </c:ser>
        <c:ser>
          <c:idx val="2"/>
          <c:order val="2"/>
          <c:tx>
            <c:v>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Sheet1!$D$70:$D$80</c:f>
              <c:numCache/>
            </c:numRef>
          </c:yVal>
          <c:smooth val="0"/>
        </c:ser>
        <c:ser>
          <c:idx val="3"/>
          <c:order val="3"/>
          <c:tx>
            <c:v>+15%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Sheet1!$E$70:$E$80</c:f>
              <c:numCache/>
            </c:numRef>
          </c:yVal>
          <c:smooth val="0"/>
        </c:ser>
        <c:ser>
          <c:idx val="4"/>
          <c:order val="4"/>
          <c:tx>
            <c:v>+20%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Sheet1!$F$70:$F$80</c:f>
              <c:numCache/>
            </c:numRef>
          </c:yVal>
          <c:smooth val="0"/>
        </c:ser>
        <c:ser>
          <c:idx val="5"/>
          <c:order val="5"/>
          <c:tx>
            <c:v>+30%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Sheet1!$A$70:$A$80</c:f>
              <c:numCache/>
            </c:numRef>
          </c:xVal>
          <c:yVal>
            <c:numRef>
              <c:f>Sheet1!$G$70:$G$80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  <c:max val="120"/>
          <c:min val="70"/>
        </c:scaling>
        <c:axPos val="b"/>
        <c:delete val="0"/>
        <c:numFmt formatCode="General" sourceLinked="1"/>
        <c:majorTickMark val="in"/>
        <c:minorTickMark val="none"/>
        <c:tickLblPos val="nextTo"/>
        <c:crossAx val="15650242"/>
        <c:crosses val="autoZero"/>
        <c:crossBetween val="midCat"/>
        <c:dispUnits/>
      </c:valAx>
      <c:valAx>
        <c:axId val="15650242"/>
        <c:scaling>
          <c:orientation val="minMax"/>
          <c:max val="30"/>
          <c:min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08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20</xdr:row>
      <xdr:rowOff>28575</xdr:rowOff>
    </xdr:from>
    <xdr:to>
      <xdr:col>17</xdr:col>
      <xdr:colOff>95250</xdr:colOff>
      <xdr:row>39</xdr:row>
      <xdr:rowOff>28575</xdr:rowOff>
    </xdr:to>
    <xdr:graphicFrame>
      <xdr:nvGraphicFramePr>
        <xdr:cNvPr id="1" name="Chart 4"/>
        <xdr:cNvGraphicFramePr/>
      </xdr:nvGraphicFramePr>
      <xdr:xfrm>
        <a:off x="5848350" y="3457575"/>
        <a:ext cx="44481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0</xdr:row>
      <xdr:rowOff>66675</xdr:rowOff>
    </xdr:from>
    <xdr:to>
      <xdr:col>17</xdr:col>
      <xdr:colOff>114300</xdr:colOff>
      <xdr:row>19</xdr:row>
      <xdr:rowOff>66675</xdr:rowOff>
    </xdr:to>
    <xdr:graphicFrame>
      <xdr:nvGraphicFramePr>
        <xdr:cNvPr id="2" name="Chart 5"/>
        <xdr:cNvGraphicFramePr/>
      </xdr:nvGraphicFramePr>
      <xdr:xfrm>
        <a:off x="5810250" y="66675"/>
        <a:ext cx="45053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0</xdr:row>
      <xdr:rowOff>57150</xdr:rowOff>
    </xdr:from>
    <xdr:to>
      <xdr:col>17</xdr:col>
      <xdr:colOff>104775</xdr:colOff>
      <xdr:row>19</xdr:row>
      <xdr:rowOff>76200</xdr:rowOff>
    </xdr:to>
    <xdr:graphicFrame>
      <xdr:nvGraphicFramePr>
        <xdr:cNvPr id="3" name="Chart 8"/>
        <xdr:cNvGraphicFramePr/>
      </xdr:nvGraphicFramePr>
      <xdr:xfrm>
        <a:off x="5819775" y="57150"/>
        <a:ext cx="44862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419100</xdr:colOff>
      <xdr:row>51</xdr:row>
      <xdr:rowOff>85725</xdr:rowOff>
    </xdr:from>
    <xdr:to>
      <xdr:col>13</xdr:col>
      <xdr:colOff>447675</xdr:colOff>
      <xdr:row>66</xdr:row>
      <xdr:rowOff>85725</xdr:rowOff>
    </xdr:to>
    <xdr:graphicFrame>
      <xdr:nvGraphicFramePr>
        <xdr:cNvPr id="4" name="Chart 9"/>
        <xdr:cNvGraphicFramePr/>
      </xdr:nvGraphicFramePr>
      <xdr:xfrm>
        <a:off x="4638675" y="8829675"/>
        <a:ext cx="3505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409575</xdr:colOff>
      <xdr:row>67</xdr:row>
      <xdr:rowOff>66675</xdr:rowOff>
    </xdr:from>
    <xdr:to>
      <xdr:col>13</xdr:col>
      <xdr:colOff>447675</xdr:colOff>
      <xdr:row>80</xdr:row>
      <xdr:rowOff>161925</xdr:rowOff>
    </xdr:to>
    <xdr:graphicFrame>
      <xdr:nvGraphicFramePr>
        <xdr:cNvPr id="5" name="Chart 10"/>
        <xdr:cNvGraphicFramePr/>
      </xdr:nvGraphicFramePr>
      <xdr:xfrm>
        <a:off x="4629150" y="11553825"/>
        <a:ext cx="35147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selection activeCell="L51" sqref="L51"/>
    </sheetView>
  </sheetViews>
  <sheetFormatPr defaultColWidth="9.00390625" defaultRowHeight="13.5"/>
  <cols>
    <col min="2" max="2" width="8.375" style="0" customWidth="1"/>
    <col min="3" max="3" width="8.125" style="0" customWidth="1"/>
    <col min="4" max="4" width="6.75390625" style="0" customWidth="1"/>
    <col min="5" max="5" width="8.25390625" style="0" customWidth="1"/>
    <col min="6" max="6" width="7.625" style="0" customWidth="1"/>
    <col min="7" max="7" width="7.25390625" style="0" customWidth="1"/>
    <col min="8" max="8" width="7.375" style="0" customWidth="1"/>
    <col min="9" max="9" width="8.00390625" style="0" customWidth="1"/>
    <col min="10" max="10" width="7.25390625" style="0" customWidth="1"/>
    <col min="11" max="11" width="8.375" style="0" customWidth="1"/>
    <col min="12" max="12" width="7.50390625" style="0" customWidth="1"/>
    <col min="13" max="13" width="7.125" style="0" customWidth="1"/>
    <col min="14" max="14" width="7.00390625" style="0" customWidth="1"/>
    <col min="15" max="15" width="7.875" style="0" customWidth="1"/>
  </cols>
  <sheetData>
    <row r="1" spans="1:4" ht="13.5">
      <c r="A1" t="s">
        <v>15</v>
      </c>
      <c r="B1">
        <v>15</v>
      </c>
      <c r="C1">
        <v>17</v>
      </c>
      <c r="D1">
        <v>19</v>
      </c>
    </row>
    <row r="2" spans="1:6" ht="13.5">
      <c r="A2" t="s">
        <v>16</v>
      </c>
      <c r="E2">
        <v>115</v>
      </c>
      <c r="F2">
        <v>145</v>
      </c>
    </row>
    <row r="3" spans="1:15" ht="13.5">
      <c r="A3" t="s">
        <v>17</v>
      </c>
      <c r="G3">
        <v>0.40009</v>
      </c>
      <c r="H3">
        <v>0.43913</v>
      </c>
      <c r="I3">
        <v>0.49658</v>
      </c>
      <c r="J3">
        <v>0.55887</v>
      </c>
      <c r="K3">
        <v>0.61281</v>
      </c>
      <c r="L3">
        <v>0.67219</v>
      </c>
      <c r="M3">
        <v>0.71772</v>
      </c>
      <c r="N3">
        <v>0.78794</v>
      </c>
      <c r="O3">
        <v>0.80532</v>
      </c>
    </row>
    <row r="4" spans="1:15" ht="13.5">
      <c r="A4" t="s">
        <v>18</v>
      </c>
      <c r="G4">
        <v>-25.80881</v>
      </c>
      <c r="H4">
        <v>-30.4474</v>
      </c>
      <c r="I4">
        <v>-37.57274</v>
      </c>
      <c r="J4">
        <v>-45.40824</v>
      </c>
      <c r="K4">
        <v>-52.57103</v>
      </c>
      <c r="L4">
        <v>-60.855</v>
      </c>
      <c r="M4">
        <v>-67.31935</v>
      </c>
      <c r="N4">
        <v>-78.12779</v>
      </c>
      <c r="O4">
        <v>-80.28715</v>
      </c>
    </row>
    <row r="5" spans="1:15" ht="13.5">
      <c r="A5" t="s">
        <v>0</v>
      </c>
      <c r="B5" t="s">
        <v>14</v>
      </c>
      <c r="C5" t="s">
        <v>13</v>
      </c>
      <c r="D5" t="s">
        <v>12</v>
      </c>
      <c r="E5" t="s">
        <v>11</v>
      </c>
      <c r="F5" t="s">
        <v>10</v>
      </c>
      <c r="G5" t="s">
        <v>9</v>
      </c>
      <c r="H5" t="s">
        <v>8</v>
      </c>
      <c r="I5" t="s">
        <v>7</v>
      </c>
      <c r="J5" t="s">
        <v>6</v>
      </c>
      <c r="K5" t="s">
        <v>5</v>
      </c>
      <c r="L5" t="s">
        <v>4</v>
      </c>
      <c r="M5" t="s">
        <v>3</v>
      </c>
      <c r="N5" t="s">
        <v>2</v>
      </c>
      <c r="O5" t="s">
        <v>1</v>
      </c>
    </row>
    <row r="6" spans="1:15" ht="13.5">
      <c r="A6">
        <v>100</v>
      </c>
      <c r="B6" s="1">
        <f aca="true" t="shared" si="0" ref="B6:B16">B$1*A6*A6/10000</f>
        <v>15</v>
      </c>
      <c r="C6" s="1">
        <f aca="true" t="shared" si="1" ref="C6:C16">C$1*A6*A6/10000</f>
        <v>17</v>
      </c>
      <c r="D6" s="1">
        <f aca="true" t="shared" si="2" ref="D6:D16">D$1*A6*A6/10000</f>
        <v>19</v>
      </c>
      <c r="E6" s="1">
        <f>E$2*A6*A6*A6/10000000</f>
        <v>11.5</v>
      </c>
      <c r="F6" s="1">
        <f aca="true" t="shared" si="3" ref="F6:F16">F$2*A6*A6*A6/10000000</f>
        <v>14.5</v>
      </c>
      <c r="G6" s="1">
        <f>G$3*$A6+G$4</f>
        <v>14.20019</v>
      </c>
      <c r="H6" s="1">
        <f>H$3*$A6+H$4</f>
        <v>13.465600000000006</v>
      </c>
      <c r="I6" s="1">
        <f aca="true" t="shared" si="4" ref="I6:O6">I$3*$A6+I$4</f>
        <v>12.085259999999998</v>
      </c>
      <c r="J6" s="1">
        <f t="shared" si="4"/>
        <v>10.478760000000001</v>
      </c>
      <c r="K6" s="1">
        <f t="shared" si="4"/>
        <v>8.709969999999998</v>
      </c>
      <c r="L6" s="1">
        <f t="shared" si="4"/>
        <v>6.363999999999997</v>
      </c>
      <c r="M6" s="1">
        <f t="shared" si="4"/>
        <v>4.4526500000000055</v>
      </c>
      <c r="N6" s="1">
        <f t="shared" si="4"/>
        <v>0.6662099999999924</v>
      </c>
      <c r="O6" s="1">
        <f t="shared" si="4"/>
        <v>0.24485000000001378</v>
      </c>
    </row>
    <row r="7" spans="1:15" ht="13.5">
      <c r="A7">
        <v>110</v>
      </c>
      <c r="B7" s="1">
        <f t="shared" si="0"/>
        <v>18.15</v>
      </c>
      <c r="C7" s="1">
        <f t="shared" si="1"/>
        <v>20.57</v>
      </c>
      <c r="D7" s="1">
        <f t="shared" si="2"/>
        <v>22.99</v>
      </c>
      <c r="E7" s="1">
        <f aca="true" t="shared" si="5" ref="E7:E16">E$2*A7*A7*A7/10000000</f>
        <v>15.3065</v>
      </c>
      <c r="F7" s="1">
        <f t="shared" si="3"/>
        <v>19.2995</v>
      </c>
      <c r="G7" s="1">
        <f aca="true" t="shared" si="6" ref="G7:O16">G$3*$A7+G$4</f>
        <v>18.20109</v>
      </c>
      <c r="H7" s="1">
        <f t="shared" si="6"/>
        <v>17.856900000000007</v>
      </c>
      <c r="I7" s="1">
        <f t="shared" si="6"/>
        <v>17.05106</v>
      </c>
      <c r="J7" s="1">
        <f t="shared" si="6"/>
        <v>16.067459999999997</v>
      </c>
      <c r="K7" s="1">
        <f t="shared" si="6"/>
        <v>14.838069999999995</v>
      </c>
      <c r="L7" s="1">
        <f t="shared" si="6"/>
        <v>13.085900000000002</v>
      </c>
      <c r="M7" s="1">
        <f t="shared" si="6"/>
        <v>11.629850000000005</v>
      </c>
      <c r="N7" s="1">
        <f t="shared" si="6"/>
        <v>8.545609999999996</v>
      </c>
      <c r="O7" s="1">
        <f t="shared" si="6"/>
        <v>8.298050000000003</v>
      </c>
    </row>
    <row r="8" spans="1:15" ht="13.5">
      <c r="A8">
        <v>120</v>
      </c>
      <c r="B8" s="1">
        <f t="shared" si="0"/>
        <v>21.6</v>
      </c>
      <c r="C8" s="1">
        <f t="shared" si="1"/>
        <v>24.48</v>
      </c>
      <c r="D8" s="1">
        <f t="shared" si="2"/>
        <v>27.36</v>
      </c>
      <c r="E8" s="1">
        <f t="shared" si="5"/>
        <v>19.872</v>
      </c>
      <c r="F8" s="1">
        <f t="shared" si="3"/>
        <v>25.056</v>
      </c>
      <c r="G8" s="1">
        <f t="shared" si="6"/>
        <v>22.201990000000002</v>
      </c>
      <c r="H8" s="1">
        <f t="shared" si="6"/>
        <v>22.2482</v>
      </c>
      <c r="I8" s="1">
        <f t="shared" si="6"/>
        <v>22.01686</v>
      </c>
      <c r="J8" s="1">
        <f t="shared" si="6"/>
        <v>21.656159999999993</v>
      </c>
      <c r="K8" s="1">
        <f t="shared" si="6"/>
        <v>20.966169999999998</v>
      </c>
      <c r="L8" s="1">
        <f t="shared" si="6"/>
        <v>19.807799999999993</v>
      </c>
      <c r="M8" s="1">
        <f t="shared" si="6"/>
        <v>18.807050000000004</v>
      </c>
      <c r="N8" s="1">
        <f t="shared" si="6"/>
        <v>16.425009999999986</v>
      </c>
      <c r="O8" s="1">
        <f t="shared" si="6"/>
        <v>16.351250000000007</v>
      </c>
    </row>
    <row r="9" spans="1:15" ht="13.5">
      <c r="A9">
        <v>130</v>
      </c>
      <c r="B9" s="1">
        <f t="shared" si="0"/>
        <v>25.35</v>
      </c>
      <c r="C9" s="1">
        <f t="shared" si="1"/>
        <v>28.73</v>
      </c>
      <c r="D9" s="1">
        <f t="shared" si="2"/>
        <v>32.11</v>
      </c>
      <c r="E9" s="1">
        <f t="shared" si="5"/>
        <v>25.2655</v>
      </c>
      <c r="F9" s="1">
        <f t="shared" si="3"/>
        <v>31.8565</v>
      </c>
      <c r="G9" s="1">
        <f t="shared" si="6"/>
        <v>26.202889999999996</v>
      </c>
      <c r="H9" s="1">
        <f t="shared" si="6"/>
        <v>26.6395</v>
      </c>
      <c r="I9" s="1">
        <f t="shared" si="6"/>
        <v>26.982660000000003</v>
      </c>
      <c r="J9" s="1">
        <f t="shared" si="6"/>
        <v>27.244859999999996</v>
      </c>
      <c r="K9" s="1">
        <f t="shared" si="6"/>
        <v>27.09427</v>
      </c>
      <c r="L9" s="1">
        <f t="shared" si="6"/>
        <v>26.5297</v>
      </c>
      <c r="M9" s="1">
        <f t="shared" si="6"/>
        <v>25.984250000000003</v>
      </c>
      <c r="N9" s="1">
        <f t="shared" si="6"/>
        <v>24.30440999999999</v>
      </c>
      <c r="O9" s="1">
        <f t="shared" si="6"/>
        <v>24.40445000000001</v>
      </c>
    </row>
    <row r="10" spans="1:15" ht="13.5">
      <c r="A10">
        <v>140</v>
      </c>
      <c r="B10" s="1">
        <f t="shared" si="0"/>
        <v>29.4</v>
      </c>
      <c r="C10" s="1">
        <f t="shared" si="1"/>
        <v>33.32</v>
      </c>
      <c r="D10" s="1">
        <f t="shared" si="2"/>
        <v>37.24</v>
      </c>
      <c r="E10" s="1">
        <f t="shared" si="5"/>
        <v>31.556</v>
      </c>
      <c r="F10" s="1">
        <f t="shared" si="3"/>
        <v>39.788</v>
      </c>
      <c r="G10" s="1">
        <f t="shared" si="6"/>
        <v>30.203789999999998</v>
      </c>
      <c r="H10" s="1">
        <f t="shared" si="6"/>
        <v>31.030800000000003</v>
      </c>
      <c r="I10" s="1">
        <f t="shared" si="6"/>
        <v>31.948460000000004</v>
      </c>
      <c r="J10" s="1">
        <f t="shared" si="6"/>
        <v>32.83356</v>
      </c>
      <c r="K10" s="1">
        <f t="shared" si="6"/>
        <v>33.22236999999999</v>
      </c>
      <c r="L10" s="1">
        <f t="shared" si="6"/>
        <v>33.2516</v>
      </c>
      <c r="M10" s="1">
        <f t="shared" si="6"/>
        <v>33.16145</v>
      </c>
      <c r="N10" s="1">
        <f t="shared" si="6"/>
        <v>32.183809999999994</v>
      </c>
      <c r="O10" s="1">
        <f t="shared" si="6"/>
        <v>32.45765</v>
      </c>
    </row>
    <row r="11" spans="1:15" ht="13.5">
      <c r="A11">
        <v>150</v>
      </c>
      <c r="B11" s="1">
        <f t="shared" si="0"/>
        <v>33.75</v>
      </c>
      <c r="C11" s="1">
        <f t="shared" si="1"/>
        <v>38.25</v>
      </c>
      <c r="D11" s="1">
        <f t="shared" si="2"/>
        <v>42.75</v>
      </c>
      <c r="E11" s="1">
        <f t="shared" si="5"/>
        <v>38.8125</v>
      </c>
      <c r="F11" s="1">
        <f t="shared" si="3"/>
        <v>48.9375</v>
      </c>
      <c r="G11" s="1">
        <f t="shared" si="6"/>
        <v>34.20469</v>
      </c>
      <c r="H11" s="1">
        <f t="shared" si="6"/>
        <v>35.4221</v>
      </c>
      <c r="I11" s="1">
        <f t="shared" si="6"/>
        <v>36.914260000000006</v>
      </c>
      <c r="J11" s="1">
        <f t="shared" si="6"/>
        <v>38.42226</v>
      </c>
      <c r="K11" s="1">
        <f t="shared" si="6"/>
        <v>39.350469999999994</v>
      </c>
      <c r="L11" s="1">
        <f t="shared" si="6"/>
        <v>39.973499999999994</v>
      </c>
      <c r="M11" s="1">
        <f t="shared" si="6"/>
        <v>40.33865</v>
      </c>
      <c r="N11" s="1">
        <f t="shared" si="6"/>
        <v>40.06321</v>
      </c>
      <c r="O11" s="1">
        <f t="shared" si="6"/>
        <v>40.510850000000005</v>
      </c>
    </row>
    <row r="12" spans="1:15" ht="13.5">
      <c r="A12">
        <v>160</v>
      </c>
      <c r="B12" s="1">
        <f t="shared" si="0"/>
        <v>38.4</v>
      </c>
      <c r="C12" s="1">
        <f t="shared" si="1"/>
        <v>43.52</v>
      </c>
      <c r="D12" s="1">
        <f t="shared" si="2"/>
        <v>48.64</v>
      </c>
      <c r="E12" s="1">
        <f t="shared" si="5"/>
        <v>47.104</v>
      </c>
      <c r="F12" s="1">
        <f t="shared" si="3"/>
        <v>59.392</v>
      </c>
      <c r="G12" s="1">
        <f t="shared" si="6"/>
        <v>38.205589999999994</v>
      </c>
      <c r="H12" s="1">
        <f t="shared" si="6"/>
        <v>39.8134</v>
      </c>
      <c r="I12" s="1">
        <f t="shared" si="6"/>
        <v>41.88005999999999</v>
      </c>
      <c r="J12" s="1">
        <f t="shared" si="6"/>
        <v>44.01095999999999</v>
      </c>
      <c r="K12" s="1">
        <f t="shared" si="6"/>
        <v>45.47857</v>
      </c>
      <c r="L12" s="1">
        <f t="shared" si="6"/>
        <v>46.6954</v>
      </c>
      <c r="M12" s="1">
        <f t="shared" si="6"/>
        <v>47.51585</v>
      </c>
      <c r="N12" s="1">
        <f t="shared" si="6"/>
        <v>47.94260999999999</v>
      </c>
      <c r="O12" s="1">
        <f t="shared" si="6"/>
        <v>48.56405000000001</v>
      </c>
    </row>
    <row r="13" spans="1:15" ht="13.5">
      <c r="A13">
        <v>170</v>
      </c>
      <c r="B13" s="1">
        <f t="shared" si="0"/>
        <v>43.35</v>
      </c>
      <c r="C13" s="1">
        <f t="shared" si="1"/>
        <v>49.13</v>
      </c>
      <c r="D13" s="1">
        <f t="shared" si="2"/>
        <v>54.91</v>
      </c>
      <c r="E13" s="1">
        <f t="shared" si="5"/>
        <v>56.4995</v>
      </c>
      <c r="F13" s="1">
        <f t="shared" si="3"/>
        <v>71.2385</v>
      </c>
      <c r="G13" s="1">
        <f t="shared" si="6"/>
        <v>42.206489999999995</v>
      </c>
      <c r="H13" s="1">
        <f t="shared" si="6"/>
        <v>44.2047</v>
      </c>
      <c r="I13" s="1">
        <f t="shared" si="6"/>
        <v>46.845859999999995</v>
      </c>
      <c r="J13" s="1">
        <f t="shared" si="6"/>
        <v>49.59965999999999</v>
      </c>
      <c r="K13" s="1">
        <f t="shared" si="6"/>
        <v>51.60666999999999</v>
      </c>
      <c r="L13" s="1">
        <f t="shared" si="6"/>
        <v>53.41729999999999</v>
      </c>
      <c r="M13" s="1">
        <f t="shared" si="6"/>
        <v>54.69305</v>
      </c>
      <c r="N13" s="1">
        <f t="shared" si="6"/>
        <v>55.82200999999998</v>
      </c>
      <c r="O13" s="1">
        <f t="shared" si="6"/>
        <v>56.61725000000001</v>
      </c>
    </row>
    <row r="14" spans="1:15" ht="13.5">
      <c r="A14">
        <v>180</v>
      </c>
      <c r="B14" s="1">
        <f t="shared" si="0"/>
        <v>48.6</v>
      </c>
      <c r="C14" s="1">
        <f t="shared" si="1"/>
        <v>55.08</v>
      </c>
      <c r="D14" s="1">
        <f t="shared" si="2"/>
        <v>61.56</v>
      </c>
      <c r="E14" s="1">
        <f t="shared" si="5"/>
        <v>67.068</v>
      </c>
      <c r="F14" s="1">
        <f t="shared" si="3"/>
        <v>84.564</v>
      </c>
      <c r="G14" s="1">
        <f t="shared" si="6"/>
        <v>46.20739</v>
      </c>
      <c r="H14" s="1">
        <f t="shared" si="6"/>
        <v>48.596000000000004</v>
      </c>
      <c r="I14" s="1">
        <f t="shared" si="6"/>
        <v>51.811659999999996</v>
      </c>
      <c r="J14" s="1">
        <f t="shared" si="6"/>
        <v>55.188359999999996</v>
      </c>
      <c r="K14" s="1">
        <f t="shared" si="6"/>
        <v>57.73476999999999</v>
      </c>
      <c r="L14" s="1">
        <f t="shared" si="6"/>
        <v>60.139199999999995</v>
      </c>
      <c r="M14" s="1">
        <f t="shared" si="6"/>
        <v>61.87025000000001</v>
      </c>
      <c r="N14" s="1">
        <f t="shared" si="6"/>
        <v>63.70140999999998</v>
      </c>
      <c r="O14" s="1">
        <f t="shared" si="6"/>
        <v>64.67045000000002</v>
      </c>
    </row>
    <row r="15" spans="1:15" ht="13.5">
      <c r="A15">
        <v>190</v>
      </c>
      <c r="B15" s="1">
        <f t="shared" si="0"/>
        <v>54.15</v>
      </c>
      <c r="C15" s="1">
        <f t="shared" si="1"/>
        <v>61.37</v>
      </c>
      <c r="D15" s="1">
        <f t="shared" si="2"/>
        <v>68.59</v>
      </c>
      <c r="E15" s="1">
        <f t="shared" si="5"/>
        <v>78.8785</v>
      </c>
      <c r="F15" s="1">
        <f t="shared" si="3"/>
        <v>99.4555</v>
      </c>
      <c r="G15" s="1">
        <f t="shared" si="6"/>
        <v>50.20829</v>
      </c>
      <c r="H15" s="1">
        <f t="shared" si="6"/>
        <v>52.987300000000005</v>
      </c>
      <c r="I15" s="1">
        <f t="shared" si="6"/>
        <v>56.77746</v>
      </c>
      <c r="J15" s="1">
        <f t="shared" si="6"/>
        <v>60.77706</v>
      </c>
      <c r="K15" s="1">
        <f t="shared" si="6"/>
        <v>63.862869999999994</v>
      </c>
      <c r="L15" s="1">
        <f t="shared" si="6"/>
        <v>66.8611</v>
      </c>
      <c r="M15" s="1">
        <f t="shared" si="6"/>
        <v>69.04745000000001</v>
      </c>
      <c r="N15" s="1">
        <f t="shared" si="6"/>
        <v>71.58080999999999</v>
      </c>
      <c r="O15" s="1">
        <f t="shared" si="6"/>
        <v>72.72365000000002</v>
      </c>
    </row>
    <row r="16" spans="1:15" ht="13.5">
      <c r="A16">
        <v>200</v>
      </c>
      <c r="B16" s="1">
        <f t="shared" si="0"/>
        <v>60</v>
      </c>
      <c r="C16" s="1">
        <f t="shared" si="1"/>
        <v>68</v>
      </c>
      <c r="D16" s="1">
        <f t="shared" si="2"/>
        <v>76</v>
      </c>
      <c r="E16" s="1">
        <f t="shared" si="5"/>
        <v>92</v>
      </c>
      <c r="F16" s="1">
        <f t="shared" si="3"/>
        <v>116</v>
      </c>
      <c r="G16" s="1">
        <f t="shared" si="6"/>
        <v>54.20919</v>
      </c>
      <c r="H16" s="1">
        <f t="shared" si="6"/>
        <v>57.378600000000006</v>
      </c>
      <c r="I16" s="1">
        <f t="shared" si="6"/>
        <v>61.74326</v>
      </c>
      <c r="J16" s="1">
        <f t="shared" si="6"/>
        <v>66.36576</v>
      </c>
      <c r="K16" s="1">
        <f t="shared" si="6"/>
        <v>69.99097</v>
      </c>
      <c r="L16" s="1">
        <f t="shared" si="6"/>
        <v>73.583</v>
      </c>
      <c r="M16" s="1">
        <f t="shared" si="6"/>
        <v>76.22465000000001</v>
      </c>
      <c r="N16" s="1">
        <f t="shared" si="6"/>
        <v>79.46020999999999</v>
      </c>
      <c r="O16" s="1">
        <f t="shared" si="6"/>
        <v>80.77685000000002</v>
      </c>
    </row>
    <row r="18" spans="1:4" ht="13.5">
      <c r="A18" t="s">
        <v>15</v>
      </c>
      <c r="B18">
        <v>18.5</v>
      </c>
      <c r="C18">
        <v>22</v>
      </c>
      <c r="D18">
        <v>25</v>
      </c>
    </row>
    <row r="19" spans="1:6" ht="13.5">
      <c r="A19" t="s">
        <v>16</v>
      </c>
      <c r="E19">
        <v>115</v>
      </c>
      <c r="F19">
        <v>145</v>
      </c>
    </row>
    <row r="20" spans="1:15" ht="13.5">
      <c r="A20" t="s">
        <v>28</v>
      </c>
      <c r="G20">
        <v>0.39421</v>
      </c>
      <c r="H20">
        <v>0.44436</v>
      </c>
      <c r="I20">
        <v>0.5054</v>
      </c>
      <c r="J20">
        <v>0.55457</v>
      </c>
      <c r="K20">
        <v>0.64223</v>
      </c>
      <c r="L20">
        <v>0.7436</v>
      </c>
      <c r="M20">
        <v>0.78032</v>
      </c>
      <c r="N20">
        <v>0.68073</v>
      </c>
      <c r="O20">
        <v>0.61349</v>
      </c>
    </row>
    <row r="21" spans="1:15" ht="13.5">
      <c r="A21" t="s">
        <v>18</v>
      </c>
      <c r="G21">
        <v>-25.27026</v>
      </c>
      <c r="H21">
        <v>-31.23417</v>
      </c>
      <c r="I21">
        <v>-38.66493</v>
      </c>
      <c r="J21">
        <v>-44.97104</v>
      </c>
      <c r="K21">
        <v>-56.8748</v>
      </c>
      <c r="L21">
        <v>-71.01902</v>
      </c>
      <c r="M21">
        <v>-75.67622</v>
      </c>
      <c r="N21">
        <v>-59.04704</v>
      </c>
      <c r="O21">
        <v>-46.84241</v>
      </c>
    </row>
    <row r="22" spans="1:15" ht="13.5">
      <c r="A22" t="s">
        <v>0</v>
      </c>
      <c r="B22" t="s">
        <v>14</v>
      </c>
      <c r="C22" t="s">
        <v>13</v>
      </c>
      <c r="D22" t="s">
        <v>12</v>
      </c>
      <c r="E22" t="s">
        <v>11</v>
      </c>
      <c r="F22" t="s">
        <v>10</v>
      </c>
      <c r="G22" t="s">
        <v>19</v>
      </c>
      <c r="H22" t="s">
        <v>20</v>
      </c>
      <c r="I22" t="s">
        <v>21</v>
      </c>
      <c r="J22" t="s">
        <v>22</v>
      </c>
      <c r="K22" t="s">
        <v>23</v>
      </c>
      <c r="L22" t="s">
        <v>24</v>
      </c>
      <c r="M22" t="s">
        <v>25</v>
      </c>
      <c r="N22" t="s">
        <v>26</v>
      </c>
      <c r="O22" t="s">
        <v>27</v>
      </c>
    </row>
    <row r="23" spans="1:15" ht="13.5">
      <c r="A23">
        <v>100</v>
      </c>
      <c r="B23" s="1">
        <f>B$18*A23*A23/10000</f>
        <v>18.5</v>
      </c>
      <c r="C23" s="1">
        <f>C$18*A23*A23/10000</f>
        <v>22</v>
      </c>
      <c r="D23" s="1">
        <f>D$18*A23*A23/10000</f>
        <v>25</v>
      </c>
      <c r="E23" s="1">
        <f>E$19*A23*A23*A23/10000000</f>
        <v>11.5</v>
      </c>
      <c r="F23" s="1">
        <f>F$19*A23*A23*A23/10000000</f>
        <v>14.5</v>
      </c>
      <c r="G23" s="1">
        <f>G$20*$A23+G$21</f>
        <v>14.150739999999999</v>
      </c>
      <c r="H23" s="1">
        <f aca="true" t="shared" si="7" ref="H23:O23">H$20*$A23+H$21</f>
        <v>13.201830000000001</v>
      </c>
      <c r="I23" s="1">
        <f t="shared" si="7"/>
        <v>11.875070000000001</v>
      </c>
      <c r="J23" s="1">
        <f t="shared" si="7"/>
        <v>10.485959999999999</v>
      </c>
      <c r="K23" s="1">
        <f t="shared" si="7"/>
        <v>7.3481999999999985</v>
      </c>
      <c r="L23" s="1">
        <f t="shared" si="7"/>
        <v>3.340980000000002</v>
      </c>
      <c r="M23" s="1">
        <f t="shared" si="7"/>
        <v>2.3557799999999958</v>
      </c>
      <c r="N23" s="1">
        <f t="shared" si="7"/>
        <v>9.02595999999999</v>
      </c>
      <c r="O23" s="1">
        <f t="shared" si="7"/>
        <v>14.506589999999996</v>
      </c>
    </row>
    <row r="24" spans="1:15" ht="13.5">
      <c r="A24">
        <v>110</v>
      </c>
      <c r="B24" s="1">
        <f>B$18*A24*A24/10000</f>
        <v>22.385</v>
      </c>
      <c r="C24" s="1">
        <f aca="true" t="shared" si="8" ref="C24:C33">C$18*A24*A24/10000</f>
        <v>26.62</v>
      </c>
      <c r="D24" s="1">
        <f aca="true" t="shared" si="9" ref="D24:D33">D$18*A24*A24/10000</f>
        <v>30.25</v>
      </c>
      <c r="E24" s="1">
        <f aca="true" t="shared" si="10" ref="E24:E33">E$19*A24*A24*A24/10000000</f>
        <v>15.3065</v>
      </c>
      <c r="F24" s="1">
        <f aca="true" t="shared" si="11" ref="F24:F33">F$19*A24*A24*A24/10000000</f>
        <v>19.2995</v>
      </c>
      <c r="G24" s="1">
        <f aca="true" t="shared" si="12" ref="G24:O33">G$20*$A24+G$21</f>
        <v>18.092840000000002</v>
      </c>
      <c r="H24" s="1">
        <f t="shared" si="12"/>
        <v>17.645429999999998</v>
      </c>
      <c r="I24" s="1">
        <f t="shared" si="12"/>
        <v>16.929069999999996</v>
      </c>
      <c r="J24" s="1">
        <f t="shared" si="12"/>
        <v>16.031660000000002</v>
      </c>
      <c r="K24" s="1">
        <f t="shared" si="12"/>
        <v>13.770499999999991</v>
      </c>
      <c r="L24" s="1">
        <f t="shared" si="12"/>
        <v>10.776980000000009</v>
      </c>
      <c r="M24" s="1">
        <f t="shared" si="12"/>
        <v>10.15898</v>
      </c>
      <c r="N24" s="1">
        <f t="shared" si="12"/>
        <v>15.833259999999989</v>
      </c>
      <c r="O24" s="1">
        <f t="shared" si="12"/>
        <v>20.64148999999999</v>
      </c>
    </row>
    <row r="25" spans="1:15" ht="13.5">
      <c r="A25">
        <v>120</v>
      </c>
      <c r="B25" s="1">
        <f aca="true" t="shared" si="13" ref="B25:B33">B$18*A25*A25/10000</f>
        <v>26.64</v>
      </c>
      <c r="C25" s="1">
        <f t="shared" si="8"/>
        <v>31.68</v>
      </c>
      <c r="D25" s="1">
        <f t="shared" si="9"/>
        <v>36</v>
      </c>
      <c r="E25" s="1">
        <f t="shared" si="10"/>
        <v>19.872</v>
      </c>
      <c r="F25" s="1">
        <f t="shared" si="11"/>
        <v>25.056</v>
      </c>
      <c r="G25" s="1">
        <f t="shared" si="12"/>
        <v>22.03494</v>
      </c>
      <c r="H25" s="1">
        <f t="shared" si="12"/>
        <v>22.08903</v>
      </c>
      <c r="I25" s="1">
        <f t="shared" si="12"/>
        <v>21.983069999999998</v>
      </c>
      <c r="J25" s="1">
        <f t="shared" si="12"/>
        <v>21.57736</v>
      </c>
      <c r="K25" s="1">
        <f t="shared" si="12"/>
        <v>20.1928</v>
      </c>
      <c r="L25" s="1">
        <f t="shared" si="12"/>
        <v>18.21298</v>
      </c>
      <c r="M25" s="1">
        <f t="shared" si="12"/>
        <v>17.962180000000004</v>
      </c>
      <c r="N25" s="1">
        <f t="shared" si="12"/>
        <v>22.640559999999986</v>
      </c>
      <c r="O25" s="1">
        <f t="shared" si="12"/>
        <v>26.776389999999992</v>
      </c>
    </row>
    <row r="26" spans="1:15" ht="13.5">
      <c r="A26">
        <v>130</v>
      </c>
      <c r="B26" s="1">
        <f t="shared" si="13"/>
        <v>31.265</v>
      </c>
      <c r="C26" s="1">
        <f t="shared" si="8"/>
        <v>37.18</v>
      </c>
      <c r="D26" s="1">
        <f t="shared" si="9"/>
        <v>42.25</v>
      </c>
      <c r="E26" s="1">
        <f t="shared" si="10"/>
        <v>25.2655</v>
      </c>
      <c r="F26" s="1">
        <f t="shared" si="11"/>
        <v>31.8565</v>
      </c>
      <c r="G26" s="1">
        <f t="shared" si="12"/>
        <v>25.977040000000002</v>
      </c>
      <c r="H26" s="1">
        <f t="shared" si="12"/>
        <v>26.532629999999997</v>
      </c>
      <c r="I26" s="1">
        <f t="shared" si="12"/>
        <v>27.03707</v>
      </c>
      <c r="J26" s="1">
        <f t="shared" si="12"/>
        <v>27.123059999999995</v>
      </c>
      <c r="K26" s="1">
        <f t="shared" si="12"/>
        <v>26.61509999999999</v>
      </c>
      <c r="L26" s="1">
        <f t="shared" si="12"/>
        <v>25.64898000000001</v>
      </c>
      <c r="M26" s="1">
        <f t="shared" si="12"/>
        <v>25.765380000000007</v>
      </c>
      <c r="N26" s="1">
        <f t="shared" si="12"/>
        <v>29.447859999999984</v>
      </c>
      <c r="O26" s="1">
        <f t="shared" si="12"/>
        <v>32.911289999999994</v>
      </c>
    </row>
    <row r="27" spans="1:15" ht="13.5">
      <c r="A27">
        <v>140</v>
      </c>
      <c r="B27" s="1">
        <f t="shared" si="13"/>
        <v>36.26</v>
      </c>
      <c r="C27" s="1">
        <f t="shared" si="8"/>
        <v>43.12</v>
      </c>
      <c r="D27" s="1">
        <f t="shared" si="9"/>
        <v>49</v>
      </c>
      <c r="E27" s="1">
        <f t="shared" si="10"/>
        <v>31.556</v>
      </c>
      <c r="F27" s="1">
        <f t="shared" si="11"/>
        <v>39.788</v>
      </c>
      <c r="G27" s="1">
        <f t="shared" si="12"/>
        <v>29.91914</v>
      </c>
      <c r="H27" s="1">
        <f t="shared" si="12"/>
        <v>30.97623</v>
      </c>
      <c r="I27" s="1">
        <f t="shared" si="12"/>
        <v>32.09107</v>
      </c>
      <c r="J27" s="1">
        <f t="shared" si="12"/>
        <v>32.668760000000006</v>
      </c>
      <c r="K27" s="1">
        <f t="shared" si="12"/>
        <v>33.0374</v>
      </c>
      <c r="L27" s="1">
        <f t="shared" si="12"/>
        <v>33.08498</v>
      </c>
      <c r="M27" s="1">
        <f t="shared" si="12"/>
        <v>33.56858</v>
      </c>
      <c r="N27" s="1">
        <f t="shared" si="12"/>
        <v>36.25516</v>
      </c>
      <c r="O27" s="1">
        <f t="shared" si="12"/>
        <v>39.046189999999996</v>
      </c>
    </row>
    <row r="28" spans="1:15" ht="13.5">
      <c r="A28">
        <v>150</v>
      </c>
      <c r="B28" s="1">
        <f t="shared" si="13"/>
        <v>41.625</v>
      </c>
      <c r="C28" s="1">
        <f t="shared" si="8"/>
        <v>49.5</v>
      </c>
      <c r="D28" s="1">
        <f t="shared" si="9"/>
        <v>56.25</v>
      </c>
      <c r="E28" s="1">
        <f t="shared" si="10"/>
        <v>38.8125</v>
      </c>
      <c r="F28" s="1">
        <f t="shared" si="11"/>
        <v>48.9375</v>
      </c>
      <c r="G28" s="1">
        <f t="shared" si="12"/>
        <v>33.86124</v>
      </c>
      <c r="H28" s="1">
        <f t="shared" si="12"/>
        <v>35.41983</v>
      </c>
      <c r="I28" s="1">
        <f t="shared" si="12"/>
        <v>37.14506999999999</v>
      </c>
      <c r="J28" s="1">
        <f t="shared" si="12"/>
        <v>38.21446</v>
      </c>
      <c r="K28" s="1">
        <f t="shared" si="12"/>
        <v>39.45969999999999</v>
      </c>
      <c r="L28" s="1">
        <f t="shared" si="12"/>
        <v>40.52098000000001</v>
      </c>
      <c r="M28" s="1">
        <f t="shared" si="12"/>
        <v>41.37178</v>
      </c>
      <c r="N28" s="1">
        <f t="shared" si="12"/>
        <v>43.062459999999994</v>
      </c>
      <c r="O28" s="1">
        <f t="shared" si="12"/>
        <v>45.18109</v>
      </c>
    </row>
    <row r="29" spans="1:15" ht="13.5">
      <c r="A29">
        <v>160</v>
      </c>
      <c r="B29" s="1">
        <f t="shared" si="13"/>
        <v>47.36</v>
      </c>
      <c r="C29" s="1">
        <f t="shared" si="8"/>
        <v>56.32</v>
      </c>
      <c r="D29" s="1">
        <f t="shared" si="9"/>
        <v>64</v>
      </c>
      <c r="E29" s="1">
        <f t="shared" si="10"/>
        <v>47.104</v>
      </c>
      <c r="F29" s="1">
        <f t="shared" si="11"/>
        <v>59.392</v>
      </c>
      <c r="G29" s="1">
        <f t="shared" si="12"/>
        <v>37.80334</v>
      </c>
      <c r="H29" s="1">
        <f t="shared" si="12"/>
        <v>39.86343</v>
      </c>
      <c r="I29" s="1">
        <f t="shared" si="12"/>
        <v>42.19906999999999</v>
      </c>
      <c r="J29" s="1">
        <f t="shared" si="12"/>
        <v>43.76016</v>
      </c>
      <c r="K29" s="1">
        <f t="shared" si="12"/>
        <v>45.882</v>
      </c>
      <c r="L29" s="1">
        <f t="shared" si="12"/>
        <v>47.95698</v>
      </c>
      <c r="M29" s="1">
        <f t="shared" si="12"/>
        <v>49.174980000000005</v>
      </c>
      <c r="N29" s="1">
        <f t="shared" si="12"/>
        <v>49.86975999999999</v>
      </c>
      <c r="O29" s="1">
        <f t="shared" si="12"/>
        <v>51.31599</v>
      </c>
    </row>
    <row r="30" spans="1:15" ht="13.5">
      <c r="A30">
        <v>170</v>
      </c>
      <c r="B30" s="1">
        <f t="shared" si="13"/>
        <v>53.465</v>
      </c>
      <c r="C30" s="1">
        <f t="shared" si="8"/>
        <v>63.58</v>
      </c>
      <c r="D30" s="1">
        <f t="shared" si="9"/>
        <v>72.25</v>
      </c>
      <c r="E30" s="1">
        <f t="shared" si="10"/>
        <v>56.4995</v>
      </c>
      <c r="F30" s="1">
        <f t="shared" si="11"/>
        <v>71.2385</v>
      </c>
      <c r="G30" s="1">
        <f t="shared" si="12"/>
        <v>41.745439999999995</v>
      </c>
      <c r="H30" s="1">
        <f t="shared" si="12"/>
        <v>44.30702999999999</v>
      </c>
      <c r="I30" s="1">
        <f t="shared" si="12"/>
        <v>47.253069999999994</v>
      </c>
      <c r="J30" s="1">
        <f t="shared" si="12"/>
        <v>49.305859999999996</v>
      </c>
      <c r="K30" s="1">
        <f t="shared" si="12"/>
        <v>52.30429999999999</v>
      </c>
      <c r="L30" s="1">
        <f t="shared" si="12"/>
        <v>55.39298000000001</v>
      </c>
      <c r="M30" s="1">
        <f t="shared" si="12"/>
        <v>56.97818000000001</v>
      </c>
      <c r="N30" s="1">
        <f t="shared" si="12"/>
        <v>56.67705999999999</v>
      </c>
      <c r="O30" s="1">
        <f t="shared" si="12"/>
        <v>57.45089</v>
      </c>
    </row>
    <row r="31" spans="1:15" ht="13.5">
      <c r="A31">
        <v>180</v>
      </c>
      <c r="B31" s="1">
        <f t="shared" si="13"/>
        <v>59.94</v>
      </c>
      <c r="C31" s="1">
        <f t="shared" si="8"/>
        <v>71.28</v>
      </c>
      <c r="D31" s="1">
        <f t="shared" si="9"/>
        <v>81</v>
      </c>
      <c r="E31" s="1">
        <f t="shared" si="10"/>
        <v>67.068</v>
      </c>
      <c r="F31" s="1">
        <f t="shared" si="11"/>
        <v>84.564</v>
      </c>
      <c r="G31" s="1">
        <f t="shared" si="12"/>
        <v>45.687540000000006</v>
      </c>
      <c r="H31" s="1">
        <f t="shared" si="12"/>
        <v>48.750629999999994</v>
      </c>
      <c r="I31" s="1">
        <f t="shared" si="12"/>
        <v>52.307069999999996</v>
      </c>
      <c r="J31" s="1">
        <f t="shared" si="12"/>
        <v>54.85155999999999</v>
      </c>
      <c r="K31" s="1">
        <f t="shared" si="12"/>
        <v>58.7266</v>
      </c>
      <c r="L31" s="1">
        <f t="shared" si="12"/>
        <v>62.828980000000016</v>
      </c>
      <c r="M31" s="1">
        <f t="shared" si="12"/>
        <v>64.78138000000001</v>
      </c>
      <c r="N31" s="1">
        <f t="shared" si="12"/>
        <v>63.48435999999999</v>
      </c>
      <c r="O31" s="1">
        <f t="shared" si="12"/>
        <v>63.58578999999999</v>
      </c>
    </row>
    <row r="32" spans="1:15" ht="13.5">
      <c r="A32">
        <v>190</v>
      </c>
      <c r="B32" s="1">
        <f t="shared" si="13"/>
        <v>66.785</v>
      </c>
      <c r="C32" s="1">
        <f t="shared" si="8"/>
        <v>79.42</v>
      </c>
      <c r="D32" s="1">
        <f t="shared" si="9"/>
        <v>90.25</v>
      </c>
      <c r="E32" s="1">
        <f t="shared" si="10"/>
        <v>78.8785</v>
      </c>
      <c r="F32" s="1">
        <f t="shared" si="11"/>
        <v>99.4555</v>
      </c>
      <c r="G32" s="1">
        <f t="shared" si="12"/>
        <v>49.62964</v>
      </c>
      <c r="H32" s="1">
        <f t="shared" si="12"/>
        <v>53.19423</v>
      </c>
      <c r="I32" s="1">
        <f t="shared" si="12"/>
        <v>57.36107</v>
      </c>
      <c r="J32" s="1">
        <f t="shared" si="12"/>
        <v>60.39726</v>
      </c>
      <c r="K32" s="1">
        <f t="shared" si="12"/>
        <v>65.1489</v>
      </c>
      <c r="L32" s="1">
        <f t="shared" si="12"/>
        <v>70.26498000000002</v>
      </c>
      <c r="M32" s="1">
        <f t="shared" si="12"/>
        <v>72.58457999999999</v>
      </c>
      <c r="N32" s="1">
        <f t="shared" si="12"/>
        <v>70.29165999999998</v>
      </c>
      <c r="O32" s="1">
        <f t="shared" si="12"/>
        <v>69.72068999999999</v>
      </c>
    </row>
    <row r="33" spans="1:15" ht="13.5">
      <c r="A33">
        <v>200</v>
      </c>
      <c r="B33" s="1">
        <f t="shared" si="13"/>
        <v>74</v>
      </c>
      <c r="C33" s="1">
        <f t="shared" si="8"/>
        <v>88</v>
      </c>
      <c r="D33" s="1">
        <f t="shared" si="9"/>
        <v>100</v>
      </c>
      <c r="E33" s="1">
        <f t="shared" si="10"/>
        <v>92</v>
      </c>
      <c r="F33" s="1">
        <f t="shared" si="11"/>
        <v>116</v>
      </c>
      <c r="G33" s="1">
        <f t="shared" si="12"/>
        <v>53.57174</v>
      </c>
      <c r="H33" s="1">
        <f t="shared" si="12"/>
        <v>57.63783</v>
      </c>
      <c r="I33" s="1">
        <f t="shared" si="12"/>
        <v>62.41507</v>
      </c>
      <c r="J33" s="1">
        <f t="shared" si="12"/>
        <v>65.94296</v>
      </c>
      <c r="K33" s="1">
        <f t="shared" si="12"/>
        <v>71.5712</v>
      </c>
      <c r="L33" s="1">
        <f t="shared" si="12"/>
        <v>77.70098</v>
      </c>
      <c r="M33" s="1">
        <f t="shared" si="12"/>
        <v>80.38777999999999</v>
      </c>
      <c r="N33" s="1">
        <f t="shared" si="12"/>
        <v>77.09895999999998</v>
      </c>
      <c r="O33" s="1">
        <f t="shared" si="12"/>
        <v>75.85558999999999</v>
      </c>
    </row>
    <row r="35" spans="1:7" ht="13.5">
      <c r="A35" t="s">
        <v>9</v>
      </c>
      <c r="B35" s="1">
        <f aca="true" t="shared" si="14" ref="B35:G35">B36*$G3+$G4</f>
        <v>14.20019</v>
      </c>
      <c r="C35" s="1">
        <f t="shared" si="14"/>
        <v>22.201990000000002</v>
      </c>
      <c r="D35" s="1">
        <f t="shared" si="14"/>
        <v>30.203789999999998</v>
      </c>
      <c r="E35" s="1">
        <f t="shared" si="14"/>
        <v>38.205589999999994</v>
      </c>
      <c r="F35" s="1">
        <f t="shared" si="14"/>
        <v>46.20739</v>
      </c>
      <c r="G35" s="1">
        <f t="shared" si="14"/>
        <v>54.20919</v>
      </c>
    </row>
    <row r="36" spans="1:7" ht="13.5">
      <c r="A36" t="s">
        <v>29</v>
      </c>
      <c r="B36">
        <v>100</v>
      </c>
      <c r="C36">
        <v>120</v>
      </c>
      <c r="D36">
        <v>140</v>
      </c>
      <c r="E36">
        <v>160</v>
      </c>
      <c r="F36">
        <v>180</v>
      </c>
      <c r="G36">
        <v>200</v>
      </c>
    </row>
    <row r="37" spans="1:7" ht="13.5">
      <c r="A37">
        <v>-20</v>
      </c>
      <c r="B37" s="1">
        <f aca="true" t="shared" si="15" ref="B37:G37">(100+$A37)/100*B$35/(B$36*B$36*B$36)*10000000</f>
        <v>113.60152</v>
      </c>
      <c r="C37" s="1">
        <f t="shared" si="15"/>
        <v>102.78699074074076</v>
      </c>
      <c r="D37" s="1">
        <f t="shared" si="15"/>
        <v>88.05769679300292</v>
      </c>
      <c r="E37" s="1">
        <f t="shared" si="15"/>
        <v>74.62029296875</v>
      </c>
      <c r="F37" s="1">
        <f t="shared" si="15"/>
        <v>63.384622770919066</v>
      </c>
      <c r="G37" s="1">
        <f t="shared" si="15"/>
        <v>54.20919000000001</v>
      </c>
    </row>
    <row r="38" spans="1:7" ht="13.5">
      <c r="A38">
        <v>0</v>
      </c>
      <c r="B38" s="1">
        <f>(100+$A38)/100*B$35/(B$36*B$36*B$36)*10000000</f>
        <v>142.0019</v>
      </c>
      <c r="C38" s="1">
        <f aca="true" t="shared" si="16" ref="C38:G39">(100+$A38)/100*C$35/(C$36*C$36*C$36)*10000000</f>
        <v>128.48373842592594</v>
      </c>
      <c r="D38" s="1">
        <f t="shared" si="16"/>
        <v>110.07212099125364</v>
      </c>
      <c r="E38" s="1">
        <f t="shared" si="16"/>
        <v>93.27536621093748</v>
      </c>
      <c r="F38" s="1">
        <f t="shared" si="16"/>
        <v>79.23077846364883</v>
      </c>
      <c r="G38" s="1">
        <f t="shared" si="16"/>
        <v>67.7614875</v>
      </c>
    </row>
    <row r="39" spans="1:7" ht="13.5">
      <c r="A39">
        <v>20</v>
      </c>
      <c r="B39" s="1">
        <f>(100+$A39)/100*B$35/(B$36*B$36*B$36)*10000000</f>
        <v>170.40228</v>
      </c>
      <c r="C39" s="1">
        <f t="shared" si="16"/>
        <v>154.18048611111112</v>
      </c>
      <c r="D39" s="1">
        <f t="shared" si="16"/>
        <v>132.08654518950436</v>
      </c>
      <c r="E39" s="1">
        <f t="shared" si="16"/>
        <v>111.93043945312499</v>
      </c>
      <c r="F39" s="1">
        <f t="shared" si="16"/>
        <v>95.07693415637858</v>
      </c>
      <c r="G39" s="1">
        <f t="shared" si="16"/>
        <v>81.31378500000001</v>
      </c>
    </row>
    <row r="40" spans="1:7" ht="13.5">
      <c r="A40">
        <v>40</v>
      </c>
      <c r="B40" s="1">
        <f aca="true" t="shared" si="17" ref="B40:G42">(100+$A40)/100*B$35/(B$36*B$36*B$36)*10000000</f>
        <v>198.80266</v>
      </c>
      <c r="C40" s="1">
        <f t="shared" si="17"/>
        <v>179.8772337962963</v>
      </c>
      <c r="D40" s="1">
        <f t="shared" si="17"/>
        <v>154.10096938775507</v>
      </c>
      <c r="E40" s="1">
        <f t="shared" si="17"/>
        <v>130.58551269531247</v>
      </c>
      <c r="F40" s="1">
        <f t="shared" si="17"/>
        <v>110.92308984910835</v>
      </c>
      <c r="G40" s="1">
        <f t="shared" si="17"/>
        <v>94.86608249999999</v>
      </c>
    </row>
    <row r="41" spans="1:7" ht="13.5">
      <c r="A41">
        <v>60</v>
      </c>
      <c r="B41" s="1">
        <f t="shared" si="17"/>
        <v>227.20304</v>
      </c>
      <c r="C41" s="1">
        <f t="shared" si="17"/>
        <v>205.57398148148152</v>
      </c>
      <c r="D41" s="1">
        <f t="shared" si="17"/>
        <v>176.11539358600584</v>
      </c>
      <c r="E41" s="1">
        <f t="shared" si="17"/>
        <v>149.2405859375</v>
      </c>
      <c r="F41" s="1">
        <f t="shared" si="17"/>
        <v>126.76924554183813</v>
      </c>
      <c r="G41" s="1">
        <f t="shared" si="17"/>
        <v>108.41838000000001</v>
      </c>
    </row>
    <row r="42" spans="1:7" ht="13.5">
      <c r="A42">
        <v>80</v>
      </c>
      <c r="B42" s="1">
        <f t="shared" si="17"/>
        <v>255.60341999999997</v>
      </c>
      <c r="C42" s="1">
        <f t="shared" si="17"/>
        <v>231.27072916666668</v>
      </c>
      <c r="D42" s="1">
        <f t="shared" si="17"/>
        <v>198.12981778425657</v>
      </c>
      <c r="E42" s="1">
        <f t="shared" si="17"/>
        <v>167.89565917968747</v>
      </c>
      <c r="F42" s="1">
        <f t="shared" si="17"/>
        <v>142.61540123456788</v>
      </c>
      <c r="G42" s="1">
        <f>(100+$A42)/100*G$35/(G$36*G$36*G$36)*10000000</f>
        <v>121.97067750000001</v>
      </c>
    </row>
    <row r="45" spans="1:7" ht="13.5">
      <c r="A45" t="s">
        <v>9</v>
      </c>
      <c r="B45" s="1">
        <f aca="true" t="shared" si="18" ref="B45:G45">B46*$G13+$G14</f>
        <v>4266.856389999999</v>
      </c>
      <c r="C45" s="1">
        <f t="shared" si="18"/>
        <v>5110.986189999999</v>
      </c>
      <c r="D45" s="1">
        <f t="shared" si="18"/>
        <v>5955.115989999999</v>
      </c>
      <c r="E45" s="1">
        <f t="shared" si="18"/>
        <v>6799.245789999999</v>
      </c>
      <c r="F45" s="1">
        <f t="shared" si="18"/>
        <v>7643.375589999999</v>
      </c>
      <c r="G45" s="1">
        <f t="shared" si="18"/>
        <v>8487.505389999998</v>
      </c>
    </row>
    <row r="46" spans="1:7" ht="13.5">
      <c r="A46" t="s">
        <v>29</v>
      </c>
      <c r="B46">
        <v>100</v>
      </c>
      <c r="C46">
        <v>120</v>
      </c>
      <c r="D46">
        <v>140</v>
      </c>
      <c r="E46">
        <v>160</v>
      </c>
      <c r="F46">
        <v>180</v>
      </c>
      <c r="G46">
        <v>200</v>
      </c>
    </row>
    <row r="47" spans="1:7" ht="13.5">
      <c r="A47">
        <v>-20</v>
      </c>
      <c r="B47" s="1">
        <f aca="true" t="shared" si="19" ref="B47:G49">(100+$A47)/100*B$35/(B$36*B$36*B$36)*10000000</f>
        <v>113.60152</v>
      </c>
      <c r="C47" s="1">
        <f t="shared" si="19"/>
        <v>102.78699074074076</v>
      </c>
      <c r="D47" s="1">
        <f t="shared" si="19"/>
        <v>88.05769679300292</v>
      </c>
      <c r="E47" s="1">
        <f t="shared" si="19"/>
        <v>74.62029296875</v>
      </c>
      <c r="F47" s="1">
        <f t="shared" si="19"/>
        <v>63.384622770919066</v>
      </c>
      <c r="G47" s="1">
        <f t="shared" si="19"/>
        <v>54.20919000000001</v>
      </c>
    </row>
    <row r="48" spans="1:7" ht="13.5">
      <c r="A48">
        <v>0</v>
      </c>
      <c r="B48" s="1">
        <f>(100+$A48)/100*B$35/(B$36*B$36*B$36)*10000000</f>
        <v>142.0019</v>
      </c>
      <c r="C48" s="1">
        <f t="shared" si="19"/>
        <v>128.48373842592594</v>
      </c>
      <c r="D48" s="1">
        <f t="shared" si="19"/>
        <v>110.07212099125364</v>
      </c>
      <c r="E48" s="1">
        <f t="shared" si="19"/>
        <v>93.27536621093748</v>
      </c>
      <c r="F48" s="1">
        <f t="shared" si="19"/>
        <v>79.23077846364883</v>
      </c>
      <c r="G48" s="1">
        <f t="shared" si="19"/>
        <v>67.7614875</v>
      </c>
    </row>
    <row r="49" spans="1:7" ht="13.5">
      <c r="A49">
        <v>20</v>
      </c>
      <c r="B49" s="1">
        <f>(100+$A49)/100*B$35/(B$36*B$36*B$36)*10000000</f>
        <v>170.40228</v>
      </c>
      <c r="C49" s="1">
        <f t="shared" si="19"/>
        <v>154.18048611111112</v>
      </c>
      <c r="D49" s="1">
        <f t="shared" si="19"/>
        <v>132.08654518950436</v>
      </c>
      <c r="E49" s="1">
        <f t="shared" si="19"/>
        <v>111.93043945312499</v>
      </c>
      <c r="F49" s="1">
        <f t="shared" si="19"/>
        <v>95.07693415637858</v>
      </c>
      <c r="G49" s="1">
        <f t="shared" si="19"/>
        <v>81.31378500000001</v>
      </c>
    </row>
    <row r="50" spans="1:7" ht="13.5">
      <c r="A50">
        <v>40</v>
      </c>
      <c r="B50" s="1">
        <f aca="true" t="shared" si="20" ref="B50:G52">(100+$A50)/100*B$35/(B$36*B$36*B$36)*10000000</f>
        <v>198.80266</v>
      </c>
      <c r="C50" s="1">
        <f t="shared" si="20"/>
        <v>179.8772337962963</v>
      </c>
      <c r="D50" s="1">
        <f t="shared" si="20"/>
        <v>154.10096938775507</v>
      </c>
      <c r="E50" s="1">
        <f t="shared" si="20"/>
        <v>130.58551269531247</v>
      </c>
      <c r="F50" s="1">
        <f t="shared" si="20"/>
        <v>110.92308984910835</v>
      </c>
      <c r="G50" s="1">
        <f t="shared" si="20"/>
        <v>94.86608249999999</v>
      </c>
    </row>
    <row r="51" spans="1:7" ht="13.5">
      <c r="A51">
        <v>60</v>
      </c>
      <c r="B51" s="1">
        <f t="shared" si="20"/>
        <v>227.20304</v>
      </c>
      <c r="C51" s="1">
        <f t="shared" si="20"/>
        <v>205.57398148148152</v>
      </c>
      <c r="D51" s="1">
        <f t="shared" si="20"/>
        <v>176.11539358600584</v>
      </c>
      <c r="E51" s="1">
        <f t="shared" si="20"/>
        <v>149.2405859375</v>
      </c>
      <c r="F51" s="1">
        <f t="shared" si="20"/>
        <v>126.76924554183813</v>
      </c>
      <c r="G51" s="1">
        <f t="shared" si="20"/>
        <v>108.41838000000001</v>
      </c>
    </row>
    <row r="52" spans="1:7" ht="13.5">
      <c r="A52">
        <v>80</v>
      </c>
      <c r="B52" s="1">
        <f t="shared" si="20"/>
        <v>255.60341999999997</v>
      </c>
      <c r="C52" s="1">
        <f t="shared" si="20"/>
        <v>231.27072916666668</v>
      </c>
      <c r="D52" s="1">
        <f t="shared" si="20"/>
        <v>198.12981778425657</v>
      </c>
      <c r="E52" s="1">
        <f t="shared" si="20"/>
        <v>167.89565917968747</v>
      </c>
      <c r="F52" s="1">
        <f t="shared" si="20"/>
        <v>142.61540123456788</v>
      </c>
      <c r="G52" s="1">
        <f>(100+$A52)/100*G$35/(G$36*G$36*G$36)*10000000</f>
        <v>121.97067750000001</v>
      </c>
    </row>
    <row r="56" spans="1:7" ht="13.5">
      <c r="A56" t="s">
        <v>30</v>
      </c>
      <c r="B56" s="2">
        <v>-0.2</v>
      </c>
      <c r="C56" s="2">
        <v>-0.15</v>
      </c>
      <c r="D56" s="2">
        <v>0</v>
      </c>
      <c r="E56" s="2">
        <v>0.15</v>
      </c>
      <c r="F56" s="2">
        <v>0.2</v>
      </c>
      <c r="G56" s="2">
        <v>0.3</v>
      </c>
    </row>
    <row r="57" spans="1:7" ht="13.5">
      <c r="A57">
        <v>70</v>
      </c>
      <c r="B57" s="1">
        <f>0.8*D57</f>
        <v>6.7416</v>
      </c>
      <c r="C57" s="1">
        <f>0.85*D57</f>
        <v>7.1629499999999995</v>
      </c>
      <c r="D57" s="1">
        <f>0.00183*A57*A57-0.071*A57+4.43</f>
        <v>8.427</v>
      </c>
      <c r="E57" s="1">
        <f>1.15*D57</f>
        <v>9.691049999999999</v>
      </c>
      <c r="F57" s="1">
        <f>1.2*D57</f>
        <v>10.1124</v>
      </c>
      <c r="G57" s="1">
        <f>1.3*D57</f>
        <v>10.9551</v>
      </c>
    </row>
    <row r="58" spans="1:7" ht="13.5">
      <c r="A58">
        <v>75</v>
      </c>
      <c r="B58" s="1">
        <f aca="true" t="shared" si="21" ref="B58:B67">0.8*D58</f>
        <v>7.519000000000002</v>
      </c>
      <c r="C58" s="1">
        <f aca="true" t="shared" si="22" ref="C58:C67">0.85*D58</f>
        <v>7.988937500000001</v>
      </c>
      <c r="D58" s="1">
        <f aca="true" t="shared" si="23" ref="D58:D67">0.00183*A58*A58-0.071*A58+4.43</f>
        <v>9.398750000000001</v>
      </c>
      <c r="E58" s="1">
        <f aca="true" t="shared" si="24" ref="E58:E67">1.15*D58</f>
        <v>10.8085625</v>
      </c>
      <c r="F58" s="1">
        <f aca="true" t="shared" si="25" ref="F58:F67">1.2*D58</f>
        <v>11.278500000000001</v>
      </c>
      <c r="G58" s="1">
        <f aca="true" t="shared" si="26" ref="G58:G67">1.3*D58</f>
        <v>12.218375000000002</v>
      </c>
    </row>
    <row r="59" spans="1:7" ht="13.5">
      <c r="A59">
        <v>80</v>
      </c>
      <c r="B59" s="1">
        <f t="shared" si="21"/>
        <v>8.3696</v>
      </c>
      <c r="C59" s="1">
        <f t="shared" si="22"/>
        <v>8.8927</v>
      </c>
      <c r="D59" s="1">
        <f t="shared" si="23"/>
        <v>10.462</v>
      </c>
      <c r="E59" s="1">
        <f t="shared" si="24"/>
        <v>12.031299999999998</v>
      </c>
      <c r="F59" s="1">
        <f t="shared" si="25"/>
        <v>12.5544</v>
      </c>
      <c r="G59" s="1">
        <f t="shared" si="26"/>
        <v>13.6006</v>
      </c>
    </row>
    <row r="60" spans="1:7" ht="13.5">
      <c r="A60">
        <v>85</v>
      </c>
      <c r="B60" s="1">
        <f t="shared" si="21"/>
        <v>9.2934</v>
      </c>
      <c r="C60" s="1">
        <f t="shared" si="22"/>
        <v>9.8742375</v>
      </c>
      <c r="D60" s="1">
        <f t="shared" si="23"/>
        <v>11.61675</v>
      </c>
      <c r="E60" s="1">
        <f t="shared" si="24"/>
        <v>13.359262499999998</v>
      </c>
      <c r="F60" s="1">
        <f t="shared" si="25"/>
        <v>13.9401</v>
      </c>
      <c r="G60" s="1">
        <f t="shared" si="26"/>
        <v>15.101775</v>
      </c>
    </row>
    <row r="61" spans="1:7" ht="13.5">
      <c r="A61">
        <v>90</v>
      </c>
      <c r="B61" s="1">
        <f t="shared" si="21"/>
        <v>10.2904</v>
      </c>
      <c r="C61" s="1">
        <f t="shared" si="22"/>
        <v>10.933549999999999</v>
      </c>
      <c r="D61" s="1">
        <f t="shared" si="23"/>
        <v>12.863</v>
      </c>
      <c r="E61" s="1">
        <f t="shared" si="24"/>
        <v>14.792449999999999</v>
      </c>
      <c r="F61" s="1">
        <f t="shared" si="25"/>
        <v>15.435599999999999</v>
      </c>
      <c r="G61" s="1">
        <f t="shared" si="26"/>
        <v>16.7219</v>
      </c>
    </row>
    <row r="62" spans="1:7" ht="13.5">
      <c r="A62">
        <v>95</v>
      </c>
      <c r="B62" s="1">
        <f t="shared" si="21"/>
        <v>11.360600000000002</v>
      </c>
      <c r="C62" s="1">
        <f t="shared" si="22"/>
        <v>12.0706375</v>
      </c>
      <c r="D62" s="1">
        <f t="shared" si="23"/>
        <v>14.200750000000001</v>
      </c>
      <c r="E62" s="1">
        <f t="shared" si="24"/>
        <v>16.3308625</v>
      </c>
      <c r="F62" s="1">
        <f t="shared" si="25"/>
        <v>17.0409</v>
      </c>
      <c r="G62" s="1">
        <f t="shared" si="26"/>
        <v>18.460975</v>
      </c>
    </row>
    <row r="63" spans="1:7" ht="13.5">
      <c r="A63">
        <v>100</v>
      </c>
      <c r="B63" s="1">
        <f t="shared" si="21"/>
        <v>12.504000000000001</v>
      </c>
      <c r="C63" s="1">
        <f t="shared" si="22"/>
        <v>13.2855</v>
      </c>
      <c r="D63" s="1">
        <f t="shared" si="23"/>
        <v>15.63</v>
      </c>
      <c r="E63" s="1">
        <f t="shared" si="24"/>
        <v>17.9745</v>
      </c>
      <c r="F63" s="1">
        <f t="shared" si="25"/>
        <v>18.756</v>
      </c>
      <c r="G63" s="1">
        <f t="shared" si="26"/>
        <v>20.319000000000003</v>
      </c>
    </row>
    <row r="64" spans="1:7" ht="13.5">
      <c r="A64">
        <v>105</v>
      </c>
      <c r="B64" s="1">
        <f t="shared" si="21"/>
        <v>13.720600000000003</v>
      </c>
      <c r="C64" s="1">
        <f t="shared" si="22"/>
        <v>14.578137500000002</v>
      </c>
      <c r="D64" s="1">
        <f t="shared" si="23"/>
        <v>17.150750000000002</v>
      </c>
      <c r="E64" s="1">
        <f t="shared" si="24"/>
        <v>19.7233625</v>
      </c>
      <c r="F64" s="1">
        <f t="shared" si="25"/>
        <v>20.580900000000003</v>
      </c>
      <c r="G64" s="1">
        <f t="shared" si="26"/>
        <v>22.295975000000002</v>
      </c>
    </row>
    <row r="65" spans="1:7" ht="13.5">
      <c r="A65">
        <v>110</v>
      </c>
      <c r="B65" s="1">
        <f t="shared" si="21"/>
        <v>15.010400000000002</v>
      </c>
      <c r="C65" s="1">
        <f t="shared" si="22"/>
        <v>15.948550000000001</v>
      </c>
      <c r="D65" s="1">
        <f t="shared" si="23"/>
        <v>18.763</v>
      </c>
      <c r="E65" s="1">
        <f t="shared" si="24"/>
        <v>21.57745</v>
      </c>
      <c r="F65" s="1">
        <f t="shared" si="25"/>
        <v>22.515600000000003</v>
      </c>
      <c r="G65" s="1">
        <f t="shared" si="26"/>
        <v>24.391900000000003</v>
      </c>
    </row>
    <row r="66" spans="1:7" ht="13.5">
      <c r="A66">
        <v>115</v>
      </c>
      <c r="B66" s="1">
        <f t="shared" si="21"/>
        <v>16.3734</v>
      </c>
      <c r="C66" s="1">
        <f t="shared" si="22"/>
        <v>17.3967375</v>
      </c>
      <c r="D66" s="1">
        <f t="shared" si="23"/>
        <v>20.46675</v>
      </c>
      <c r="E66" s="1">
        <f t="shared" si="24"/>
        <v>23.5367625</v>
      </c>
      <c r="F66" s="1">
        <f t="shared" si="25"/>
        <v>24.560100000000002</v>
      </c>
      <c r="G66" s="1">
        <f t="shared" si="26"/>
        <v>26.606775000000003</v>
      </c>
    </row>
    <row r="67" spans="1:7" ht="13.5">
      <c r="A67">
        <v>120</v>
      </c>
      <c r="B67" s="1">
        <f t="shared" si="21"/>
        <v>17.809600000000003</v>
      </c>
      <c r="C67" s="1">
        <f t="shared" si="22"/>
        <v>18.922700000000003</v>
      </c>
      <c r="D67" s="1">
        <f t="shared" si="23"/>
        <v>22.262000000000004</v>
      </c>
      <c r="E67" s="1">
        <f t="shared" si="24"/>
        <v>25.601300000000002</v>
      </c>
      <c r="F67" s="1">
        <f t="shared" si="25"/>
        <v>26.714400000000005</v>
      </c>
      <c r="G67" s="1">
        <f t="shared" si="26"/>
        <v>28.940600000000007</v>
      </c>
    </row>
    <row r="69" spans="1:7" ht="13.5">
      <c r="A69" t="s">
        <v>31</v>
      </c>
      <c r="B69" s="2">
        <v>-0.2</v>
      </c>
      <c r="C69" s="2">
        <v>-0.15</v>
      </c>
      <c r="D69" s="2">
        <v>0</v>
      </c>
      <c r="E69" s="2">
        <v>0.15</v>
      </c>
      <c r="F69" s="2">
        <v>0.2</v>
      </c>
      <c r="G69" s="2">
        <v>0.3</v>
      </c>
    </row>
    <row r="70" spans="1:7" ht="13.5">
      <c r="A70">
        <v>70</v>
      </c>
      <c r="B70" s="1">
        <f>0.8*D70</f>
        <v>6.5488</v>
      </c>
      <c r="C70" s="1">
        <f>0.85*D70</f>
        <v>6.9581</v>
      </c>
      <c r="D70" s="1">
        <f>0.00234*A70*A70-0.157*A70+7.71</f>
        <v>8.186</v>
      </c>
      <c r="E70" s="1">
        <f>1.15*D70</f>
        <v>9.4139</v>
      </c>
      <c r="F70" s="1">
        <f>1.2*D70</f>
        <v>9.8232</v>
      </c>
      <c r="G70" s="1">
        <f>1.3*D70</f>
        <v>10.6418</v>
      </c>
    </row>
    <row r="71" spans="1:7" ht="13.5">
      <c r="A71">
        <v>75</v>
      </c>
      <c r="B71" s="1">
        <f aca="true" t="shared" si="27" ref="B71:B80">0.8*D71</f>
        <v>7.2780000000000005</v>
      </c>
      <c r="C71" s="1">
        <f aca="true" t="shared" si="28" ref="C71:C80">0.85*D71</f>
        <v>7.732875</v>
      </c>
      <c r="D71" s="1">
        <f aca="true" t="shared" si="29" ref="D71:D80">0.00234*A71*A71-0.157*A71+7.71</f>
        <v>9.0975</v>
      </c>
      <c r="E71" s="1">
        <f aca="true" t="shared" si="30" ref="E71:E80">1.15*D71</f>
        <v>10.462124999999999</v>
      </c>
      <c r="F71" s="1">
        <f aca="true" t="shared" si="31" ref="F71:F80">1.2*D71</f>
        <v>10.917</v>
      </c>
      <c r="G71" s="1">
        <f aca="true" t="shared" si="32" ref="G71:G80">1.3*D71</f>
        <v>11.82675</v>
      </c>
    </row>
    <row r="72" spans="1:7" ht="13.5">
      <c r="A72">
        <v>80</v>
      </c>
      <c r="B72" s="1">
        <f t="shared" si="27"/>
        <v>8.100800000000001</v>
      </c>
      <c r="C72" s="1">
        <f t="shared" si="28"/>
        <v>8.6071</v>
      </c>
      <c r="D72" s="1">
        <f t="shared" si="29"/>
        <v>10.126000000000001</v>
      </c>
      <c r="E72" s="1">
        <f t="shared" si="30"/>
        <v>11.6449</v>
      </c>
      <c r="F72" s="1">
        <f t="shared" si="31"/>
        <v>12.151200000000001</v>
      </c>
      <c r="G72" s="1">
        <f t="shared" si="32"/>
        <v>13.163800000000002</v>
      </c>
    </row>
    <row r="73" spans="1:7" ht="13.5">
      <c r="A73">
        <v>85</v>
      </c>
      <c r="B73" s="1">
        <f t="shared" si="27"/>
        <v>9.0172</v>
      </c>
      <c r="C73" s="1">
        <f t="shared" si="28"/>
        <v>9.580775</v>
      </c>
      <c r="D73" s="1">
        <f t="shared" si="29"/>
        <v>11.2715</v>
      </c>
      <c r="E73" s="1">
        <f t="shared" si="30"/>
        <v>12.962224999999998</v>
      </c>
      <c r="F73" s="1">
        <f t="shared" si="31"/>
        <v>13.525799999999998</v>
      </c>
      <c r="G73" s="1">
        <f t="shared" si="32"/>
        <v>14.65295</v>
      </c>
    </row>
    <row r="74" spans="1:7" ht="13.5">
      <c r="A74">
        <v>90</v>
      </c>
      <c r="B74" s="1">
        <f t="shared" si="27"/>
        <v>10.0272</v>
      </c>
      <c r="C74" s="1">
        <f t="shared" si="28"/>
        <v>10.653899999999998</v>
      </c>
      <c r="D74" s="1">
        <f t="shared" si="29"/>
        <v>12.533999999999999</v>
      </c>
      <c r="E74" s="1">
        <f t="shared" si="30"/>
        <v>14.414099999999998</v>
      </c>
      <c r="F74" s="1">
        <f t="shared" si="31"/>
        <v>15.040799999999997</v>
      </c>
      <c r="G74" s="1">
        <f t="shared" si="32"/>
        <v>16.2942</v>
      </c>
    </row>
    <row r="75" spans="1:7" ht="13.5">
      <c r="A75">
        <v>95</v>
      </c>
      <c r="B75" s="1">
        <f t="shared" si="27"/>
        <v>11.1308</v>
      </c>
      <c r="C75" s="1">
        <f t="shared" si="28"/>
        <v>11.826474999999999</v>
      </c>
      <c r="D75" s="1">
        <f t="shared" si="29"/>
        <v>13.913499999999999</v>
      </c>
      <c r="E75" s="1">
        <f t="shared" si="30"/>
        <v>16.000524999999996</v>
      </c>
      <c r="F75" s="1">
        <f t="shared" si="31"/>
        <v>16.696199999999997</v>
      </c>
      <c r="G75" s="1">
        <f t="shared" si="32"/>
        <v>18.08755</v>
      </c>
    </row>
    <row r="76" spans="1:7" ht="13.5">
      <c r="A76">
        <v>100</v>
      </c>
      <c r="B76" s="1">
        <f t="shared" si="27"/>
        <v>12.328000000000003</v>
      </c>
      <c r="C76" s="1">
        <f t="shared" si="28"/>
        <v>13.098500000000003</v>
      </c>
      <c r="D76" s="1">
        <f t="shared" si="29"/>
        <v>15.410000000000004</v>
      </c>
      <c r="E76" s="1">
        <f t="shared" si="30"/>
        <v>17.721500000000002</v>
      </c>
      <c r="F76" s="1">
        <f t="shared" si="31"/>
        <v>18.492000000000004</v>
      </c>
      <c r="G76" s="1">
        <f t="shared" si="32"/>
        <v>20.033000000000005</v>
      </c>
    </row>
    <row r="77" spans="1:7" ht="13.5">
      <c r="A77">
        <v>105</v>
      </c>
      <c r="B77" s="1">
        <f t="shared" si="27"/>
        <v>13.618800000000002</v>
      </c>
      <c r="C77" s="1">
        <f t="shared" si="28"/>
        <v>14.469975000000002</v>
      </c>
      <c r="D77" s="1">
        <f t="shared" si="29"/>
        <v>17.023500000000002</v>
      </c>
      <c r="E77" s="1">
        <f t="shared" si="30"/>
        <v>19.577025000000003</v>
      </c>
      <c r="F77" s="1">
        <f t="shared" si="31"/>
        <v>20.4282</v>
      </c>
      <c r="G77" s="1">
        <f t="shared" si="32"/>
        <v>22.130550000000003</v>
      </c>
    </row>
    <row r="78" spans="1:7" ht="13.5">
      <c r="A78">
        <v>110</v>
      </c>
      <c r="B78" s="1">
        <f t="shared" si="27"/>
        <v>15.003200000000005</v>
      </c>
      <c r="C78" s="1">
        <f t="shared" si="28"/>
        <v>15.940900000000005</v>
      </c>
      <c r="D78" s="1">
        <f t="shared" si="29"/>
        <v>18.754000000000005</v>
      </c>
      <c r="E78" s="1">
        <f t="shared" si="30"/>
        <v>21.567100000000003</v>
      </c>
      <c r="F78" s="1">
        <f t="shared" si="31"/>
        <v>22.504800000000007</v>
      </c>
      <c r="G78" s="1">
        <f t="shared" si="32"/>
        <v>24.380200000000006</v>
      </c>
    </row>
    <row r="79" spans="1:7" ht="13.5">
      <c r="A79">
        <v>115</v>
      </c>
      <c r="B79" s="1">
        <f t="shared" si="27"/>
        <v>16.4812</v>
      </c>
      <c r="C79" s="1">
        <f t="shared" si="28"/>
        <v>17.511275</v>
      </c>
      <c r="D79" s="1">
        <f t="shared" si="29"/>
        <v>20.6015</v>
      </c>
      <c r="E79" s="1">
        <f t="shared" si="30"/>
        <v>23.691724999999998</v>
      </c>
      <c r="F79" s="1">
        <f t="shared" si="31"/>
        <v>24.7218</v>
      </c>
      <c r="G79" s="1">
        <f t="shared" si="32"/>
        <v>26.781950000000002</v>
      </c>
    </row>
    <row r="80" spans="1:7" ht="13.5">
      <c r="A80">
        <v>120</v>
      </c>
      <c r="B80" s="1">
        <f t="shared" si="27"/>
        <v>18.0528</v>
      </c>
      <c r="C80" s="1">
        <f t="shared" si="28"/>
        <v>19.181099999999997</v>
      </c>
      <c r="D80" s="1">
        <f t="shared" si="29"/>
        <v>22.566</v>
      </c>
      <c r="E80" s="1">
        <f t="shared" si="30"/>
        <v>25.950899999999997</v>
      </c>
      <c r="F80" s="1">
        <f t="shared" si="31"/>
        <v>27.079199999999997</v>
      </c>
      <c r="G80" s="1">
        <f t="shared" si="32"/>
        <v>29.3358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弘前大学教育学部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cp:lastPrinted>2001-08-03T02:44:51Z</cp:lastPrinted>
  <dcterms:created xsi:type="dcterms:W3CDTF">2001-07-26T03:40:04Z</dcterms:created>
  <dcterms:modified xsi:type="dcterms:W3CDTF">2001-08-03T03:09:05Z</dcterms:modified>
  <cp:category/>
  <cp:version/>
  <cp:contentType/>
  <cp:contentStatus/>
</cp:coreProperties>
</file>